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05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'Sheet1'!$A$1:$R$32</definedName>
  </definedNames>
  <calcPr fullCalcOnLoad="1"/>
</workbook>
</file>

<file path=xl/sharedStrings.xml><?xml version="1.0" encoding="utf-8"?>
<sst xmlns="http://schemas.openxmlformats.org/spreadsheetml/2006/main" count="90" uniqueCount="69">
  <si>
    <t>Mass</t>
  </si>
  <si>
    <t>Cart</t>
  </si>
  <si>
    <t>Velocity</t>
  </si>
  <si>
    <t>Initial</t>
  </si>
  <si>
    <t>Weight</t>
  </si>
  <si>
    <t>Final</t>
  </si>
  <si>
    <t>Time</t>
  </si>
  <si>
    <t>kg</t>
  </si>
  <si>
    <t>m/s</t>
  </si>
  <si>
    <t>sec</t>
  </si>
  <si>
    <t>Momentum</t>
  </si>
  <si>
    <t>Change in</t>
  </si>
  <si>
    <t>Is Mom.</t>
  </si>
  <si>
    <t>Conserved</t>
  </si>
  <si>
    <t>Mo Cart</t>
  </si>
  <si>
    <t>Mo Weight</t>
  </si>
  <si>
    <t>Force on</t>
  </si>
  <si>
    <t>% Change</t>
  </si>
  <si>
    <t>in Mo</t>
  </si>
  <si>
    <t>2a</t>
  </si>
  <si>
    <t>2b</t>
  </si>
  <si>
    <t>3a</t>
  </si>
  <si>
    <t>3b</t>
  </si>
  <si>
    <t>Horiz Imp</t>
  </si>
  <si>
    <t>to Weight</t>
  </si>
  <si>
    <t>Time to</t>
  </si>
  <si>
    <t>Change</t>
  </si>
  <si>
    <t>Ryan H</t>
  </si>
  <si>
    <t>1a</t>
  </si>
  <si>
    <t>1b</t>
  </si>
  <si>
    <t>1c</t>
  </si>
  <si>
    <t>1d</t>
  </si>
  <si>
    <t>1e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</si>
  <si>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</si>
  <si>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</si>
  <si>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</si>
  <si>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</si>
  <si>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</si>
  <si>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</si>
  <si>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</si>
  <si>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</si>
  <si>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</si>
  <si>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14</t>
  </si>
  <si>
    <t/>
  </si>
  <si>
    <t>Julia A</t>
  </si>
  <si>
    <t>Zach B</t>
  </si>
  <si>
    <t>Paul C</t>
  </si>
  <si>
    <t>Greer D</t>
  </si>
  <si>
    <t>Zachary D</t>
  </si>
  <si>
    <t>Jacki G</t>
  </si>
  <si>
    <t>J.J. H</t>
  </si>
  <si>
    <t>Laura M</t>
  </si>
  <si>
    <t>Zachery M</t>
  </si>
  <si>
    <t>Anna P</t>
  </si>
  <si>
    <t>Patrick P</t>
  </si>
  <si>
    <t>Jessica R</t>
  </si>
  <si>
    <t>Allison S</t>
  </si>
  <si>
    <t>Kristina S</t>
  </si>
  <si>
    <t>Josiah S</t>
  </si>
  <si>
    <t>Claire S</t>
  </si>
  <si>
    <t>Evan W</t>
  </si>
  <si>
    <t>Ashley G</t>
  </si>
  <si>
    <t>Tracy H</t>
  </si>
  <si>
    <t>Grace G</t>
  </si>
  <si>
    <t>Alex R</t>
  </si>
  <si>
    <t>Karl W</t>
  </si>
  <si>
    <t>Benjamin Z</t>
  </si>
  <si>
    <t>Caroline U</t>
  </si>
  <si>
    <t>Kiersten 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</si>
</sst>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"/>
    <numFmt numFmtId="167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19" applyFont="1" applyFill="1" applyBorder="1" applyAlignment="1">
      <alignment wrapText="1"/>
      <protection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A1">
      <pane xSplit="2055" ySplit="1125" topLeftCell="A10" activePane="bottomRight" state="split"/>
      <selection pane="topLeft" activeCell="K28" sqref="K28"/>
      <selection pane="topRight" activeCell="I1" sqref="I1"/>
      <selection pane="bottomLeft" activeCell="A25" sqref="A25"/>
      <selection pane="bottomRight" activeCell="H30" sqref="H30"/>
    </sheetView>
  </sheetViews>
  <sheetFormatPr defaultColWidth="9.140625" defaultRowHeight="12.75"/>
  <cols>
    <col min="1" max="1" width="3.8515625" style="1" bestFit="1" customWidth="1"/>
    <col min="2" max="2" width="12.421875" style="2" bestFit="1" customWidth="1"/>
    <col min="3" max="3" width="12.28125" style="5" customWidth="1"/>
    <col min="4" max="6" width="12.28125" style="13" customWidth="1"/>
    <col min="7" max="7" width="12.28125" style="4" customWidth="1"/>
    <col min="8" max="9" width="12.28125" style="5" customWidth="1"/>
    <col min="10" max="10" width="11.421875" style="5" bestFit="1" customWidth="1"/>
    <col min="11" max="11" width="12.00390625" style="5" bestFit="1" customWidth="1"/>
    <col min="12" max="12" width="12.28125" style="5" bestFit="1" customWidth="1"/>
    <col min="13" max="13" width="12.140625" style="3" bestFit="1" customWidth="1"/>
    <col min="14" max="14" width="11.7109375" style="2" bestFit="1" customWidth="1"/>
    <col min="15" max="15" width="10.7109375" style="5" bestFit="1" customWidth="1"/>
    <col min="16" max="16" width="9.140625" style="2" bestFit="1" customWidth="1"/>
    <col min="17" max="18" width="10.140625" style="4" bestFit="1" customWidth="1"/>
    <col min="19" max="16384" width="4.00390625" style="2" customWidth="1"/>
  </cols>
  <sheetData>
    <row r="1" spans="3:16" ht="15">
      <c r="C1" s="8" t="s">
        <v>0</v>
      </c>
      <c r="D1" s="12" t="s">
        <v>0</v>
      </c>
      <c r="E1" s="12" t="s">
        <v>2</v>
      </c>
      <c r="F1" s="12" t="s">
        <v>2</v>
      </c>
      <c r="G1" s="7"/>
      <c r="I1" s="14">
        <v>38327</v>
      </c>
      <c r="O1" s="5" t="s">
        <v>23</v>
      </c>
      <c r="P1" s="2" t="s">
        <v>25</v>
      </c>
    </row>
    <row r="2" spans="1:18" s="3" customFormat="1" ht="15">
      <c r="A2" s="6"/>
      <c r="C2" s="8" t="s">
        <v>1</v>
      </c>
      <c r="D2" s="12" t="s">
        <v>4</v>
      </c>
      <c r="E2" s="12" t="s">
        <v>3</v>
      </c>
      <c r="F2" s="12" t="s">
        <v>5</v>
      </c>
      <c r="G2" s="7" t="s">
        <v>6</v>
      </c>
      <c r="H2" s="8" t="s">
        <v>3</v>
      </c>
      <c r="I2" s="8" t="s">
        <v>5</v>
      </c>
      <c r="J2" s="8" t="s">
        <v>11</v>
      </c>
      <c r="K2" s="8" t="s">
        <v>11</v>
      </c>
      <c r="L2" s="8" t="s">
        <v>11</v>
      </c>
      <c r="M2" s="3" t="s">
        <v>12</v>
      </c>
      <c r="N2" s="3" t="s">
        <v>17</v>
      </c>
      <c r="O2" s="8" t="s">
        <v>24</v>
      </c>
      <c r="P2" s="3" t="s">
        <v>26</v>
      </c>
      <c r="Q2" s="7" t="s">
        <v>16</v>
      </c>
      <c r="R2" s="7" t="s">
        <v>16</v>
      </c>
    </row>
    <row r="3" spans="1:18" s="3" customFormat="1" ht="15">
      <c r="A3" s="6"/>
      <c r="C3" s="8" t="s">
        <v>7</v>
      </c>
      <c r="D3" s="12" t="s">
        <v>7</v>
      </c>
      <c r="E3" s="12" t="s">
        <v>8</v>
      </c>
      <c r="F3" s="12" t="s">
        <v>8</v>
      </c>
      <c r="G3" s="7" t="s">
        <v>9</v>
      </c>
      <c r="H3" s="8" t="s">
        <v>10</v>
      </c>
      <c r="I3" s="8" t="s">
        <v>10</v>
      </c>
      <c r="J3" s="8" t="s">
        <v>14</v>
      </c>
      <c r="K3" s="8" t="s">
        <v>15</v>
      </c>
      <c r="L3" s="8" t="s">
        <v>10</v>
      </c>
      <c r="M3" s="3" t="s">
        <v>13</v>
      </c>
      <c r="N3" s="3" t="s">
        <v>18</v>
      </c>
      <c r="O3" s="8"/>
      <c r="Q3" s="7" t="s">
        <v>4</v>
      </c>
      <c r="R3" s="7" t="s">
        <v>1</v>
      </c>
    </row>
    <row r="4" spans="1:18" s="3" customFormat="1" ht="15">
      <c r="A4" s="6"/>
      <c r="C4" s="8" t="s">
        <v>28</v>
      </c>
      <c r="D4" s="12" t="s">
        <v>29</v>
      </c>
      <c r="E4" s="12" t="s">
        <v>30</v>
      </c>
      <c r="F4" s="12" t="s">
        <v>31</v>
      </c>
      <c r="G4" s="7" t="s">
        <v>32</v>
      </c>
      <c r="H4" s="8" t="s">
        <v>19</v>
      </c>
      <c r="I4" s="8" t="s">
        <v>20</v>
      </c>
      <c r="J4" s="8" t="s">
        <v>21</v>
      </c>
      <c r="K4" s="8" t="s">
        <v>22</v>
      </c>
      <c r="L4" s="8"/>
      <c r="M4" s="3">
        <v>4</v>
      </c>
      <c r="O4" s="9">
        <v>5</v>
      </c>
      <c r="P4" s="3">
        <v>6</v>
      </c>
      <c r="Q4" s="6">
        <v>7</v>
      </c>
      <c r="R4" s="6">
        <v>8</v>
      </c>
    </row>
    <row r="5" spans="1:18" ht="18" customHeight="1">
      <c r="A5" s="1" t="s">
        <v>33</v>
      </c>
      <c r="B5" s="10" t="s">
        <v>44</v>
      </c>
      <c r="C5" s="5">
        <v>0.5</v>
      </c>
      <c r="D5" s="13">
        <v>0.5</v>
      </c>
      <c r="E5" s="13">
        <v>0.45</v>
      </c>
      <c r="F5" s="13">
        <v>0.31</v>
      </c>
      <c r="G5" s="4">
        <v>0.3</v>
      </c>
      <c r="H5" s="5">
        <f>C5*E5</f>
        <v>0.225</v>
      </c>
      <c r="I5" s="5">
        <f aca="true" t="shared" si="0" ref="I5:I17">(C5+D5)*F5</f>
        <v>0.31</v>
      </c>
      <c r="J5" s="5">
        <f aca="true" t="shared" si="1" ref="J5:J17">C5*(F5-E5)</f>
        <v>-0.07</v>
      </c>
      <c r="K5" s="5">
        <f aca="true" t="shared" si="2" ref="K5:K17">D5*F5</f>
        <v>0.155</v>
      </c>
      <c r="L5" s="5">
        <f>I5-H5</f>
        <v>0.08499999999999999</v>
      </c>
      <c r="M5" s="3" t="str">
        <f>IF(L5&lt;0.05,"yes","no")</f>
        <v>no</v>
      </c>
      <c r="N5" s="11">
        <f>(I5-H5)/H5</f>
        <v>0.3777777777777777</v>
      </c>
      <c r="O5" s="5">
        <f>K5</f>
        <v>0.155</v>
      </c>
      <c r="P5" s="4">
        <f>G5</f>
        <v>0.3</v>
      </c>
      <c r="Q5" s="4">
        <f>K5/G5</f>
        <v>0.5166666666666667</v>
      </c>
      <c r="R5" s="4">
        <f>J5/G5</f>
        <v>-0.23333333333333336</v>
      </c>
    </row>
    <row r="6" spans="1:18" ht="18" customHeight="1">
      <c r="A6" s="1" t="s">
        <v>34</v>
      </c>
      <c r="B6" s="10" t="s">
        <v>45</v>
      </c>
      <c r="C6" s="5">
        <v>0.5</v>
      </c>
      <c r="D6" s="13">
        <v>0.5</v>
      </c>
      <c r="E6" s="13">
        <v>0.539</v>
      </c>
      <c r="F6" s="13">
        <v>0.336</v>
      </c>
      <c r="G6" s="4">
        <v>0.3</v>
      </c>
      <c r="H6" s="5">
        <f aca="true" t="shared" si="3" ref="H6:H32">C6*E6</f>
        <v>0.2695</v>
      </c>
      <c r="I6" s="5">
        <f t="shared" si="0"/>
        <v>0.336</v>
      </c>
      <c r="J6" s="5">
        <f t="shared" si="1"/>
        <v>-0.1015</v>
      </c>
      <c r="K6" s="5">
        <f t="shared" si="2"/>
        <v>0.168</v>
      </c>
      <c r="L6" s="5">
        <f aca="true" t="shared" si="4" ref="L6:L32">I6-H6</f>
        <v>0.0665</v>
      </c>
      <c r="M6" s="3" t="str">
        <f aca="true" t="shared" si="5" ref="M6:M32">IF(L6&lt;0.05,"yes","no")</f>
        <v>no</v>
      </c>
      <c r="N6" s="11">
        <f aca="true" t="shared" si="6" ref="N6:N32">(I6-H6)/H6</f>
        <v>0.24675324675324675</v>
      </c>
      <c r="O6" s="5">
        <f aca="true" t="shared" si="7" ref="O6:O32">K6</f>
        <v>0.168</v>
      </c>
      <c r="P6" s="4">
        <f aca="true" t="shared" si="8" ref="P6:P32">G6</f>
        <v>0.3</v>
      </c>
      <c r="Q6" s="4">
        <f aca="true" t="shared" si="9" ref="Q6:Q32">K6/G6</f>
        <v>0.56</v>
      </c>
      <c r="R6" s="4">
        <f aca="true" t="shared" si="10" ref="R6:R32">J6/G6</f>
        <v>-0.3383333333333334</v>
      </c>
    </row>
    <row r="7" spans="1:18" ht="18" customHeight="1">
      <c r="A7" s="1" t="s">
        <v>35</v>
      </c>
      <c r="B7" s="10" t="s">
        <v>46</v>
      </c>
      <c r="C7" s="5">
        <v>0.4985</v>
      </c>
      <c r="D7" s="13">
        <v>0.5015</v>
      </c>
      <c r="E7" s="13">
        <v>0.5125</v>
      </c>
      <c r="F7" s="13">
        <v>0.2456</v>
      </c>
      <c r="G7" s="4">
        <v>0.25</v>
      </c>
      <c r="H7" s="5">
        <f t="shared" si="3"/>
        <v>0.25548125</v>
      </c>
      <c r="I7" s="5">
        <f t="shared" si="0"/>
        <v>0.2456</v>
      </c>
      <c r="J7" s="5">
        <f t="shared" si="1"/>
        <v>-0.13304964999999996</v>
      </c>
      <c r="K7" s="5">
        <f t="shared" si="2"/>
        <v>0.1231684</v>
      </c>
      <c r="L7" s="5">
        <f t="shared" si="4"/>
        <v>-0.00988124999999998</v>
      </c>
      <c r="M7" s="3" t="str">
        <f t="shared" si="5"/>
        <v>yes</v>
      </c>
      <c r="N7" s="11">
        <f t="shared" si="6"/>
        <v>-0.038677006629644954</v>
      </c>
      <c r="O7" s="5">
        <f t="shared" si="7"/>
        <v>0.1231684</v>
      </c>
      <c r="P7" s="4">
        <f t="shared" si="8"/>
        <v>0.25</v>
      </c>
      <c r="Q7" s="4">
        <f t="shared" si="9"/>
        <v>0.4926736</v>
      </c>
      <c r="R7" s="4">
        <f t="shared" si="10"/>
        <v>-0.5321985999999999</v>
      </c>
    </row>
    <row r="8" spans="1:18" ht="18" customHeight="1">
      <c r="A8" s="1" t="s">
        <v>36</v>
      </c>
      <c r="B8" s="10" t="s">
        <v>47</v>
      </c>
      <c r="C8" s="5">
        <v>0.5</v>
      </c>
      <c r="D8" s="13">
        <v>0.5</v>
      </c>
      <c r="E8" s="13">
        <v>0.5152</v>
      </c>
      <c r="F8" s="13">
        <v>0.3547</v>
      </c>
      <c r="G8" s="4">
        <v>0.25</v>
      </c>
      <c r="H8" s="5">
        <f t="shared" si="3"/>
        <v>0.2576</v>
      </c>
      <c r="I8" s="5">
        <f t="shared" si="0"/>
        <v>0.3547</v>
      </c>
      <c r="J8" s="5">
        <f t="shared" si="1"/>
        <v>-0.08024999999999999</v>
      </c>
      <c r="K8" s="5">
        <f t="shared" si="2"/>
        <v>0.17735</v>
      </c>
      <c r="L8" s="5">
        <f t="shared" si="4"/>
        <v>0.09710000000000002</v>
      </c>
      <c r="M8" s="3" t="str">
        <f t="shared" si="5"/>
        <v>no</v>
      </c>
      <c r="N8" s="11">
        <f t="shared" si="6"/>
        <v>0.37694099378881996</v>
      </c>
      <c r="O8" s="5">
        <f t="shared" si="7"/>
        <v>0.17735</v>
      </c>
      <c r="P8" s="4">
        <f t="shared" si="8"/>
        <v>0.25</v>
      </c>
      <c r="Q8" s="4">
        <f t="shared" si="9"/>
        <v>0.7094</v>
      </c>
      <c r="R8" s="4">
        <f t="shared" si="10"/>
        <v>-0.32099999999999995</v>
      </c>
    </row>
    <row r="9" spans="1:18" ht="18" customHeight="1">
      <c r="A9" s="1" t="s">
        <v>37</v>
      </c>
      <c r="B9" s="10" t="s">
        <v>48</v>
      </c>
      <c r="C9" s="5">
        <v>0.5</v>
      </c>
      <c r="D9" s="13">
        <v>0.5</v>
      </c>
      <c r="E9" s="13">
        <v>0.3334</v>
      </c>
      <c r="F9" s="13">
        <v>0.1536</v>
      </c>
      <c r="G9" s="4">
        <v>0.2</v>
      </c>
      <c r="H9" s="5">
        <f t="shared" si="3"/>
        <v>0.1667</v>
      </c>
      <c r="I9" s="5">
        <f t="shared" si="0"/>
        <v>0.1536</v>
      </c>
      <c r="J9" s="5">
        <f t="shared" si="1"/>
        <v>-0.0899</v>
      </c>
      <c r="K9" s="5">
        <f t="shared" si="2"/>
        <v>0.0768</v>
      </c>
      <c r="L9" s="5">
        <f t="shared" si="4"/>
        <v>-0.0131</v>
      </c>
      <c r="M9" s="3" t="str">
        <f t="shared" si="5"/>
        <v>yes</v>
      </c>
      <c r="N9" s="11">
        <f t="shared" si="6"/>
        <v>-0.07858428314337133</v>
      </c>
      <c r="O9" s="5">
        <f t="shared" si="7"/>
        <v>0.0768</v>
      </c>
      <c r="P9" s="4">
        <f t="shared" si="8"/>
        <v>0.2</v>
      </c>
      <c r="Q9" s="4">
        <f t="shared" si="9"/>
        <v>0.38399999999999995</v>
      </c>
      <c r="R9" s="4">
        <f t="shared" si="10"/>
        <v>-0.44949999999999996</v>
      </c>
    </row>
    <row r="10" spans="1:18" ht="18" customHeight="1">
      <c r="A10" s="1" t="s">
        <v>38</v>
      </c>
      <c r="B10" s="10" t="s">
        <v>49</v>
      </c>
      <c r="C10" s="5">
        <v>0.5</v>
      </c>
      <c r="D10" s="13">
        <v>0.503</v>
      </c>
      <c r="E10" s="13">
        <v>0.5657</v>
      </c>
      <c r="F10" s="13">
        <v>0.3689</v>
      </c>
      <c r="G10" s="4">
        <v>0.15</v>
      </c>
      <c r="H10" s="5">
        <f t="shared" si="3"/>
        <v>0.28285</v>
      </c>
      <c r="I10" s="5">
        <f t="shared" si="0"/>
        <v>0.3700067</v>
      </c>
      <c r="J10" s="5">
        <f t="shared" si="1"/>
        <v>-0.09839999999999999</v>
      </c>
      <c r="K10" s="5">
        <f t="shared" si="2"/>
        <v>0.1855567</v>
      </c>
      <c r="L10" s="5">
        <f t="shared" si="4"/>
        <v>0.08715670000000003</v>
      </c>
      <c r="M10" s="3" t="str">
        <f t="shared" si="5"/>
        <v>no</v>
      </c>
      <c r="N10" s="11">
        <f t="shared" si="6"/>
        <v>0.308137528725473</v>
      </c>
      <c r="O10" s="5">
        <f t="shared" si="7"/>
        <v>0.1855567</v>
      </c>
      <c r="P10" s="4">
        <f t="shared" si="8"/>
        <v>0.15</v>
      </c>
      <c r="Q10" s="4">
        <f t="shared" si="9"/>
        <v>1.2370446666666666</v>
      </c>
      <c r="R10" s="4">
        <f t="shared" si="10"/>
        <v>-0.6559999999999999</v>
      </c>
    </row>
    <row r="11" spans="1:18" ht="18" customHeight="1">
      <c r="A11" s="1" t="s">
        <v>39</v>
      </c>
      <c r="B11" s="10" t="s">
        <v>27</v>
      </c>
      <c r="C11" s="5">
        <v>0.5</v>
      </c>
      <c r="D11" s="13">
        <v>0.5</v>
      </c>
      <c r="E11" s="13">
        <v>0.52</v>
      </c>
      <c r="F11" s="13">
        <v>0.38</v>
      </c>
      <c r="G11" s="4">
        <v>0.2</v>
      </c>
      <c r="H11" s="5">
        <f t="shared" si="3"/>
        <v>0.26</v>
      </c>
      <c r="I11" s="5">
        <f t="shared" si="0"/>
        <v>0.38</v>
      </c>
      <c r="J11" s="5">
        <f t="shared" si="1"/>
        <v>-0.07</v>
      </c>
      <c r="K11" s="5">
        <f t="shared" si="2"/>
        <v>0.19</v>
      </c>
      <c r="L11" s="5">
        <f t="shared" si="4"/>
        <v>0.12</v>
      </c>
      <c r="M11" s="3" t="str">
        <f t="shared" si="5"/>
        <v>no</v>
      </c>
      <c r="N11" s="11">
        <f t="shared" si="6"/>
        <v>0.4615384615384615</v>
      </c>
      <c r="O11" s="5">
        <f t="shared" si="7"/>
        <v>0.19</v>
      </c>
      <c r="P11" s="4">
        <f t="shared" si="8"/>
        <v>0.2</v>
      </c>
      <c r="Q11" s="4">
        <f t="shared" si="9"/>
        <v>0.95</v>
      </c>
      <c r="R11" s="4">
        <f t="shared" si="10"/>
        <v>-0.35000000000000003</v>
      </c>
    </row>
    <row r="12" spans="1:18" ht="18" customHeight="1">
      <c r="A12" s="1" t="s">
        <v>40</v>
      </c>
      <c r="B12" s="10" t="s">
        <v>50</v>
      </c>
      <c r="C12" s="5">
        <v>0.4985</v>
      </c>
      <c r="D12" s="13">
        <v>0.5015</v>
      </c>
      <c r="E12" s="13">
        <v>0.4226</v>
      </c>
      <c r="F12" s="13">
        <v>0.2195</v>
      </c>
      <c r="G12" s="4">
        <v>0.35</v>
      </c>
      <c r="H12" s="5">
        <f t="shared" si="3"/>
        <v>0.2106661</v>
      </c>
      <c r="I12" s="5">
        <f t="shared" si="0"/>
        <v>0.2195</v>
      </c>
      <c r="J12" s="5">
        <f t="shared" si="1"/>
        <v>-0.10124534999999998</v>
      </c>
      <c r="K12" s="5">
        <f t="shared" si="2"/>
        <v>0.11007924999999999</v>
      </c>
      <c r="L12" s="5">
        <f t="shared" si="4"/>
        <v>0.008833900000000006</v>
      </c>
      <c r="M12" s="3" t="str">
        <f t="shared" si="5"/>
        <v>yes</v>
      </c>
      <c r="N12" s="11">
        <f t="shared" si="6"/>
        <v>0.04193318241520589</v>
      </c>
      <c r="O12" s="5">
        <f t="shared" si="7"/>
        <v>0.11007924999999999</v>
      </c>
      <c r="P12" s="4">
        <f t="shared" si="8"/>
        <v>0.35</v>
      </c>
      <c r="Q12" s="4">
        <f t="shared" si="9"/>
        <v>0.31451214285714285</v>
      </c>
      <c r="R12" s="4">
        <f t="shared" si="10"/>
        <v>-0.28927242857142854</v>
      </c>
    </row>
    <row r="13" spans="1:18" ht="18" customHeight="1">
      <c r="A13" s="1" t="s">
        <v>41</v>
      </c>
      <c r="B13" s="10" t="s">
        <v>51</v>
      </c>
      <c r="C13" s="5">
        <v>0.5</v>
      </c>
      <c r="D13" s="13">
        <v>0.503</v>
      </c>
      <c r="E13" s="13">
        <v>0.5373</v>
      </c>
      <c r="F13" s="13">
        <v>0.4058</v>
      </c>
      <c r="G13" s="4">
        <v>0.15</v>
      </c>
      <c r="H13" s="5">
        <f t="shared" si="3"/>
        <v>0.26865</v>
      </c>
      <c r="I13" s="5">
        <f t="shared" si="0"/>
        <v>0.40701740000000003</v>
      </c>
      <c r="J13" s="5">
        <f t="shared" si="1"/>
        <v>-0.06575</v>
      </c>
      <c r="K13" s="5">
        <f t="shared" si="2"/>
        <v>0.2041174</v>
      </c>
      <c r="L13" s="5">
        <f t="shared" si="4"/>
        <v>0.13836740000000003</v>
      </c>
      <c r="M13" s="3" t="str">
        <f t="shared" si="5"/>
        <v>no</v>
      </c>
      <c r="N13" s="11">
        <f t="shared" si="6"/>
        <v>0.5150470872882934</v>
      </c>
      <c r="O13" s="5">
        <f t="shared" si="7"/>
        <v>0.2041174</v>
      </c>
      <c r="P13" s="4">
        <f t="shared" si="8"/>
        <v>0.15</v>
      </c>
      <c r="Q13" s="4">
        <f t="shared" si="9"/>
        <v>1.3607826666666667</v>
      </c>
      <c r="R13" s="4">
        <f t="shared" si="10"/>
        <v>-0.43833333333333335</v>
      </c>
    </row>
    <row r="14" spans="1:18" ht="18" customHeight="1">
      <c r="A14" s="1">
        <v>10</v>
      </c>
      <c r="B14" s="10" t="s">
        <v>52</v>
      </c>
      <c r="C14" s="5">
        <v>0.5</v>
      </c>
      <c r="D14" s="13">
        <v>0.5</v>
      </c>
      <c r="E14" s="13">
        <v>0.413</v>
      </c>
      <c r="F14" s="13">
        <v>0.219</v>
      </c>
      <c r="G14" s="4">
        <v>0.3</v>
      </c>
      <c r="H14" s="5">
        <f t="shared" si="3"/>
        <v>0.2065</v>
      </c>
      <c r="I14" s="5">
        <f t="shared" si="0"/>
        <v>0.219</v>
      </c>
      <c r="J14" s="5">
        <f t="shared" si="1"/>
        <v>-0.09699999999999999</v>
      </c>
      <c r="K14" s="5">
        <f t="shared" si="2"/>
        <v>0.1095</v>
      </c>
      <c r="L14" s="5">
        <f t="shared" si="4"/>
        <v>0.012500000000000011</v>
      </c>
      <c r="M14" s="3" t="str">
        <f t="shared" si="5"/>
        <v>yes</v>
      </c>
      <c r="N14" s="11">
        <f t="shared" si="6"/>
        <v>0.060532687651331775</v>
      </c>
      <c r="O14" s="5">
        <f t="shared" si="7"/>
        <v>0.1095</v>
      </c>
      <c r="P14" s="4">
        <f t="shared" si="8"/>
        <v>0.3</v>
      </c>
      <c r="Q14" s="4">
        <f t="shared" si="9"/>
        <v>0.365</v>
      </c>
      <c r="R14" s="4">
        <f t="shared" si="10"/>
        <v>-0.3233333333333333</v>
      </c>
    </row>
    <row r="15" spans="1:18" ht="18" customHeight="1">
      <c r="A15" s="1">
        <v>11</v>
      </c>
      <c r="B15" s="10" t="s">
        <v>53</v>
      </c>
      <c r="C15" s="5">
        <v>0.5</v>
      </c>
      <c r="D15" s="13">
        <v>0.5</v>
      </c>
      <c r="E15" s="13">
        <v>0.3656</v>
      </c>
      <c r="F15" s="13">
        <v>0.2227</v>
      </c>
      <c r="G15" s="4">
        <v>0.3</v>
      </c>
      <c r="H15" s="5">
        <f t="shared" si="3"/>
        <v>0.1828</v>
      </c>
      <c r="I15" s="5">
        <f t="shared" si="0"/>
        <v>0.2227</v>
      </c>
      <c r="J15" s="5">
        <f t="shared" si="1"/>
        <v>-0.07144999999999999</v>
      </c>
      <c r="K15" s="5">
        <f t="shared" si="2"/>
        <v>0.11135</v>
      </c>
      <c r="L15" s="5">
        <f t="shared" si="4"/>
        <v>0.03990000000000002</v>
      </c>
      <c r="M15" s="3" t="str">
        <f t="shared" si="5"/>
        <v>yes</v>
      </c>
      <c r="N15" s="11">
        <f t="shared" si="6"/>
        <v>0.21827133479212266</v>
      </c>
      <c r="O15" s="5">
        <f t="shared" si="7"/>
        <v>0.11135</v>
      </c>
      <c r="P15" s="4">
        <f t="shared" si="8"/>
        <v>0.3</v>
      </c>
      <c r="Q15" s="4">
        <f t="shared" si="9"/>
        <v>0.3711666666666667</v>
      </c>
      <c r="R15" s="4">
        <f t="shared" si="10"/>
        <v>-0.23816666666666664</v>
      </c>
    </row>
    <row r="16" spans="1:18" ht="18" customHeight="1">
      <c r="A16" s="1">
        <v>12</v>
      </c>
      <c r="B16" s="10" t="s">
        <v>54</v>
      </c>
      <c r="C16" s="5">
        <v>0.5</v>
      </c>
      <c r="D16" s="13">
        <v>0.5</v>
      </c>
      <c r="E16" s="13">
        <v>0.466</v>
      </c>
      <c r="F16" s="13">
        <v>0.272</v>
      </c>
      <c r="G16" s="4">
        <v>0.4</v>
      </c>
      <c r="H16" s="5">
        <f t="shared" si="3"/>
        <v>0.233</v>
      </c>
      <c r="I16" s="5">
        <f t="shared" si="0"/>
        <v>0.272</v>
      </c>
      <c r="J16" s="5">
        <f t="shared" si="1"/>
        <v>-0.097</v>
      </c>
      <c r="K16" s="5">
        <f t="shared" si="2"/>
        <v>0.136</v>
      </c>
      <c r="L16" s="5">
        <f t="shared" si="4"/>
        <v>0.03900000000000001</v>
      </c>
      <c r="M16" s="3" t="str">
        <f t="shared" si="5"/>
        <v>yes</v>
      </c>
      <c r="N16" s="11">
        <f t="shared" si="6"/>
        <v>0.16738197424892706</v>
      </c>
      <c r="O16" s="5">
        <f t="shared" si="7"/>
        <v>0.136</v>
      </c>
      <c r="P16" s="4">
        <f t="shared" si="8"/>
        <v>0.4</v>
      </c>
      <c r="Q16" s="4">
        <f t="shared" si="9"/>
        <v>0.34</v>
      </c>
      <c r="R16" s="4">
        <f t="shared" si="10"/>
        <v>-0.2425</v>
      </c>
    </row>
    <row r="17" spans="1:18" ht="18" customHeight="1">
      <c r="A17" s="1">
        <v>13</v>
      </c>
      <c r="B17" s="10" t="s">
        <v>55</v>
      </c>
      <c r="C17" s="5">
        <v>0.503</v>
      </c>
      <c r="D17" s="13">
        <v>0.5</v>
      </c>
      <c r="E17" s="13">
        <v>0.3656</v>
      </c>
      <c r="F17" s="13">
        <v>0.1866</v>
      </c>
      <c r="G17" s="4">
        <v>0.3</v>
      </c>
      <c r="H17" s="5">
        <f t="shared" si="3"/>
        <v>0.1838968</v>
      </c>
      <c r="I17" s="5">
        <f t="shared" si="0"/>
        <v>0.18715980000000002</v>
      </c>
      <c r="J17" s="5">
        <f t="shared" si="1"/>
        <v>-0.09003699999999999</v>
      </c>
      <c r="K17" s="5">
        <f t="shared" si="2"/>
        <v>0.0933</v>
      </c>
      <c r="L17" s="5">
        <f t="shared" si="4"/>
        <v>0.003263000000000016</v>
      </c>
      <c r="M17" s="3" t="str">
        <f t="shared" si="5"/>
        <v>yes</v>
      </c>
      <c r="N17" s="11">
        <f t="shared" si="6"/>
        <v>0.017743647524046183</v>
      </c>
      <c r="O17" s="5">
        <f t="shared" si="7"/>
        <v>0.0933</v>
      </c>
      <c r="P17" s="4">
        <f t="shared" si="8"/>
        <v>0.3</v>
      </c>
      <c r="Q17" s="4">
        <f t="shared" si="9"/>
        <v>0.311</v>
      </c>
      <c r="R17" s="4">
        <f t="shared" si="10"/>
        <v>-0.3001233333333333</v>
      </c>
    </row>
    <row r="18" spans="1:18" ht="18" customHeight="1">
      <c r="A18" s="1" t="s">
        <v>42</v>
      </c>
      <c r="B18" s="10" t="s">
        <v>56</v>
      </c>
      <c r="H18" s="5">
        <f>C18*E18</f>
        <v>0</v>
      </c>
      <c r="I18" s="5">
        <f>(C18+D18)*F18</f>
        <v>0</v>
      </c>
      <c r="J18" s="5">
        <f>C18*(F18-E18)</f>
        <v>0</v>
      </c>
      <c r="K18" s="5">
        <f>D18*F18</f>
        <v>0</v>
      </c>
      <c r="L18" s="5">
        <f>I18-H18</f>
        <v>0</v>
      </c>
      <c r="M18" s="3" t="str">
        <f t="shared" si="5"/>
        <v>yes</v>
      </c>
      <c r="N18" s="11" t="e">
        <f>(I18-H18)/H18</f>
        <v>#DIV/0!</v>
      </c>
      <c r="O18" s="5">
        <f>K18</f>
        <v>0</v>
      </c>
      <c r="P18" s="4">
        <f>G18</f>
        <v>0</v>
      </c>
      <c r="Q18" s="4" t="e">
        <f>K18/G18</f>
        <v>#DIV/0!</v>
      </c>
      <c r="R18" s="4" t="e">
        <f>J18/G18</f>
        <v>#DIV/0!</v>
      </c>
    </row>
    <row r="19" spans="1:18" ht="18" customHeight="1">
      <c r="A19" s="1">
        <v>15</v>
      </c>
      <c r="B19" s="10" t="s">
        <v>57</v>
      </c>
      <c r="C19" s="5">
        <v>0.52</v>
      </c>
      <c r="D19" s="13">
        <v>0.505</v>
      </c>
      <c r="E19" s="13">
        <v>0.3</v>
      </c>
      <c r="F19" s="13">
        <v>0.189</v>
      </c>
      <c r="G19" s="4">
        <v>0.3</v>
      </c>
      <c r="H19" s="5">
        <f t="shared" si="3"/>
        <v>0.156</v>
      </c>
      <c r="I19" s="5">
        <f aca="true" t="shared" si="11" ref="I19:I32">(C19+D19)*F19</f>
        <v>0.19372499999999998</v>
      </c>
      <c r="J19" s="5">
        <f aca="true" t="shared" si="12" ref="J19:J32">C19*(F19-E19)</f>
        <v>-0.057719999999999994</v>
      </c>
      <c r="K19" s="5">
        <f aca="true" t="shared" si="13" ref="K19:K32">D19*F19</f>
        <v>0.095445</v>
      </c>
      <c r="L19" s="5">
        <f t="shared" si="4"/>
        <v>0.03772499999999998</v>
      </c>
      <c r="M19" s="3" t="str">
        <f t="shared" si="5"/>
        <v>yes</v>
      </c>
      <c r="N19" s="11">
        <f t="shared" si="6"/>
        <v>0.24182692307692297</v>
      </c>
      <c r="O19" s="5">
        <f t="shared" si="7"/>
        <v>0.095445</v>
      </c>
      <c r="P19" s="4">
        <f t="shared" si="8"/>
        <v>0.3</v>
      </c>
      <c r="Q19" s="4">
        <f t="shared" si="9"/>
        <v>0.31815000000000004</v>
      </c>
      <c r="R19" s="4">
        <f t="shared" si="10"/>
        <v>-0.1924</v>
      </c>
    </row>
    <row r="20" spans="1:18" ht="18" customHeight="1">
      <c r="A20" s="1">
        <v>16</v>
      </c>
      <c r="B20" s="10" t="s">
        <v>58</v>
      </c>
      <c r="C20" s="5">
        <v>0.4985</v>
      </c>
      <c r="D20" s="13">
        <v>0.5015</v>
      </c>
      <c r="E20" s="13">
        <v>0.3904</v>
      </c>
      <c r="F20" s="13">
        <v>0.179</v>
      </c>
      <c r="G20" s="4">
        <v>0.2</v>
      </c>
      <c r="H20" s="5">
        <f t="shared" si="3"/>
        <v>0.19461440000000002</v>
      </c>
      <c r="I20" s="5">
        <f t="shared" si="11"/>
        <v>0.179</v>
      </c>
      <c r="J20" s="5">
        <f t="shared" si="12"/>
        <v>-0.10538290000000002</v>
      </c>
      <c r="K20" s="5">
        <f t="shared" si="13"/>
        <v>0.08976849999999999</v>
      </c>
      <c r="L20" s="5">
        <f t="shared" si="4"/>
        <v>-0.015614400000000028</v>
      </c>
      <c r="M20" s="3" t="str">
        <f t="shared" si="5"/>
        <v>yes</v>
      </c>
      <c r="N20" s="11">
        <f t="shared" si="6"/>
        <v>-0.08023250078103175</v>
      </c>
      <c r="O20" s="5">
        <f t="shared" si="7"/>
        <v>0.08976849999999999</v>
      </c>
      <c r="P20" s="4">
        <f t="shared" si="8"/>
        <v>0.2</v>
      </c>
      <c r="Q20" s="4">
        <f t="shared" si="9"/>
        <v>0.4488424999999999</v>
      </c>
      <c r="R20" s="4">
        <f t="shared" si="10"/>
        <v>-0.5269145000000001</v>
      </c>
    </row>
    <row r="21" spans="1:18" ht="18" customHeight="1">
      <c r="A21" s="1">
        <v>17</v>
      </c>
      <c r="B21" s="10" t="s">
        <v>59</v>
      </c>
      <c r="C21" s="5">
        <v>0.503</v>
      </c>
      <c r="D21" s="13">
        <v>0.5</v>
      </c>
      <c r="E21" s="13">
        <v>0.3739</v>
      </c>
      <c r="F21" s="13">
        <v>0.2325</v>
      </c>
      <c r="G21" s="4">
        <v>0.3</v>
      </c>
      <c r="H21" s="5">
        <f t="shared" si="3"/>
        <v>0.1880717</v>
      </c>
      <c r="I21" s="5">
        <f t="shared" si="11"/>
        <v>0.23319750000000003</v>
      </c>
      <c r="J21" s="5">
        <f t="shared" si="12"/>
        <v>-0.0711242</v>
      </c>
      <c r="K21" s="5">
        <f t="shared" si="13"/>
        <v>0.11625</v>
      </c>
      <c r="L21" s="5">
        <f t="shared" si="4"/>
        <v>0.04512580000000002</v>
      </c>
      <c r="M21" s="3" t="str">
        <f t="shared" si="5"/>
        <v>yes</v>
      </c>
      <c r="N21" s="11">
        <f t="shared" si="6"/>
        <v>0.23993934228275715</v>
      </c>
      <c r="O21" s="5">
        <f t="shared" si="7"/>
        <v>0.11625</v>
      </c>
      <c r="P21" s="4">
        <f t="shared" si="8"/>
        <v>0.3</v>
      </c>
      <c r="Q21" s="4">
        <f t="shared" si="9"/>
        <v>0.3875</v>
      </c>
      <c r="R21" s="4">
        <f t="shared" si="10"/>
        <v>-0.23708066666666666</v>
      </c>
    </row>
    <row r="22" spans="1:18" ht="18" customHeight="1">
      <c r="A22" s="1">
        <v>18</v>
      </c>
      <c r="B22" s="10" t="s">
        <v>60</v>
      </c>
      <c r="C22" s="5">
        <v>0.5</v>
      </c>
      <c r="D22" s="13">
        <v>0.5</v>
      </c>
      <c r="E22" s="13">
        <v>0.366</v>
      </c>
      <c r="F22" s="13">
        <v>0.158</v>
      </c>
      <c r="G22" s="4">
        <v>0.2</v>
      </c>
      <c r="H22" s="5">
        <f>C22*E22</f>
        <v>0.183</v>
      </c>
      <c r="I22" s="5">
        <f>(C22+D22)*F22</f>
        <v>0.158</v>
      </c>
      <c r="J22" s="5">
        <f>C22*(F22-E22)</f>
        <v>-0.104</v>
      </c>
      <c r="K22" s="5">
        <f>D22*F22</f>
        <v>0.079</v>
      </c>
      <c r="L22" s="5">
        <f>I22-H22</f>
        <v>-0.024999999999999994</v>
      </c>
      <c r="M22" s="3" t="str">
        <f t="shared" si="5"/>
        <v>yes</v>
      </c>
      <c r="N22" s="11">
        <f t="shared" si="6"/>
        <v>-0.13661202185792348</v>
      </c>
      <c r="O22" s="5">
        <f t="shared" si="7"/>
        <v>0.079</v>
      </c>
      <c r="P22" s="4">
        <f t="shared" si="8"/>
        <v>0.2</v>
      </c>
      <c r="Q22" s="4">
        <f t="shared" si="9"/>
        <v>0.39499999999999996</v>
      </c>
      <c r="R22" s="4">
        <f t="shared" si="10"/>
        <v>-0.5199999999999999</v>
      </c>
    </row>
    <row r="23" spans="14:16" ht="18" customHeight="1">
      <c r="N23" s="11"/>
      <c r="P23" s="4"/>
    </row>
    <row r="24" spans="2:16" ht="18" customHeight="1">
      <c r="B24" s="10" t="s">
        <v>43</v>
      </c>
      <c r="N24" s="11"/>
      <c r="P24" s="4"/>
    </row>
    <row r="25" spans="1:18" ht="18" customHeight="1">
      <c r="A25" s="1" t="s">
        <v>33</v>
      </c>
      <c r="B25" s="10" t="s">
        <v>61</v>
      </c>
      <c r="C25" s="5">
        <v>0.5</v>
      </c>
      <c r="D25" s="13">
        <v>0.5</v>
      </c>
      <c r="E25" s="13">
        <v>0.5</v>
      </c>
      <c r="F25" s="13">
        <v>0.012</v>
      </c>
      <c r="G25" s="4">
        <v>0.255</v>
      </c>
      <c r="H25" s="5">
        <f t="shared" si="3"/>
        <v>0.25</v>
      </c>
      <c r="I25" s="5">
        <f t="shared" si="11"/>
        <v>0.012</v>
      </c>
      <c r="J25" s="5">
        <f t="shared" si="12"/>
        <v>-0.244</v>
      </c>
      <c r="K25" s="5">
        <f t="shared" si="13"/>
        <v>0.006</v>
      </c>
      <c r="L25" s="5">
        <f t="shared" si="4"/>
        <v>-0.238</v>
      </c>
      <c r="M25" s="3" t="str">
        <f t="shared" si="5"/>
        <v>yes</v>
      </c>
      <c r="N25" s="11">
        <f t="shared" si="6"/>
        <v>-0.952</v>
      </c>
      <c r="O25" s="5">
        <f t="shared" si="7"/>
        <v>0.006</v>
      </c>
      <c r="P25" s="4">
        <f t="shared" si="8"/>
        <v>0.255</v>
      </c>
      <c r="Q25" s="4">
        <f t="shared" si="9"/>
        <v>0.023529411764705882</v>
      </c>
      <c r="R25" s="4">
        <f t="shared" si="10"/>
        <v>-0.9568627450980391</v>
      </c>
    </row>
    <row r="26" spans="1:18" ht="18" customHeight="1">
      <c r="A26" s="1" t="s">
        <v>34</v>
      </c>
      <c r="B26" s="10" t="s">
        <v>63</v>
      </c>
      <c r="C26" s="5">
        <v>0.505</v>
      </c>
      <c r="D26" s="13">
        <v>0.5</v>
      </c>
      <c r="E26" s="13">
        <v>0.3012</v>
      </c>
      <c r="F26" s="13">
        <v>0.2024</v>
      </c>
      <c r="G26" s="4">
        <v>0.5</v>
      </c>
      <c r="H26" s="5">
        <f t="shared" si="3"/>
        <v>0.15210600000000002</v>
      </c>
      <c r="I26" s="5">
        <f t="shared" si="11"/>
        <v>0.20341199999999998</v>
      </c>
      <c r="J26" s="5">
        <f t="shared" si="12"/>
        <v>-0.049894000000000015</v>
      </c>
      <c r="K26" s="5">
        <f t="shared" si="13"/>
        <v>0.1012</v>
      </c>
      <c r="L26" s="5">
        <f t="shared" si="4"/>
        <v>0.05130599999999996</v>
      </c>
      <c r="M26" s="3" t="str">
        <f t="shared" si="5"/>
        <v>no</v>
      </c>
      <c r="N26" s="11">
        <f t="shared" si="6"/>
        <v>0.3373042483531219</v>
      </c>
      <c r="O26" s="5">
        <f t="shared" si="7"/>
        <v>0.1012</v>
      </c>
      <c r="P26" s="4">
        <f t="shared" si="8"/>
        <v>0.5</v>
      </c>
      <c r="Q26" s="4">
        <f t="shared" si="9"/>
        <v>0.2024</v>
      </c>
      <c r="R26" s="4">
        <f t="shared" si="10"/>
        <v>-0.09978800000000003</v>
      </c>
    </row>
    <row r="27" spans="1:18" ht="18" customHeight="1">
      <c r="A27" s="1" t="s">
        <v>35</v>
      </c>
      <c r="B27" s="10" t="s">
        <v>62</v>
      </c>
      <c r="C27" s="5">
        <v>0.5</v>
      </c>
      <c r="D27" s="13">
        <v>0.5</v>
      </c>
      <c r="E27" s="13">
        <v>0.37</v>
      </c>
      <c r="F27" s="13">
        <v>0.187</v>
      </c>
      <c r="G27" s="4">
        <v>0.2</v>
      </c>
      <c r="H27" s="5">
        <f t="shared" si="3"/>
        <v>0.185</v>
      </c>
      <c r="I27" s="5">
        <f t="shared" si="11"/>
        <v>0.187</v>
      </c>
      <c r="J27" s="5">
        <f t="shared" si="12"/>
        <v>-0.0915</v>
      </c>
      <c r="K27" s="5">
        <f t="shared" si="13"/>
        <v>0.0935</v>
      </c>
      <c r="L27" s="5">
        <f t="shared" si="4"/>
        <v>0.0020000000000000018</v>
      </c>
      <c r="M27" s="3" t="str">
        <f t="shared" si="5"/>
        <v>yes</v>
      </c>
      <c r="N27" s="11">
        <f t="shared" si="6"/>
        <v>0.01081081081081082</v>
      </c>
      <c r="O27" s="5">
        <f t="shared" si="7"/>
        <v>0.0935</v>
      </c>
      <c r="P27" s="4">
        <f t="shared" si="8"/>
        <v>0.2</v>
      </c>
      <c r="Q27" s="4">
        <f t="shared" si="9"/>
        <v>0.46749999999999997</v>
      </c>
      <c r="R27" s="4">
        <f t="shared" si="10"/>
        <v>-0.45749999999999996</v>
      </c>
    </row>
    <row r="28" spans="1:18" ht="18" customHeight="1">
      <c r="A28" s="1" t="s">
        <v>36</v>
      </c>
      <c r="B28" s="10" t="s">
        <v>64</v>
      </c>
      <c r="C28" s="5">
        <v>0.491</v>
      </c>
      <c r="D28" s="13">
        <v>0.5</v>
      </c>
      <c r="E28" s="13">
        <v>0.2792</v>
      </c>
      <c r="F28" s="13">
        <v>0.2134</v>
      </c>
      <c r="G28" s="4">
        <v>0.25</v>
      </c>
      <c r="H28" s="5">
        <f t="shared" si="3"/>
        <v>0.1370872</v>
      </c>
      <c r="I28" s="5">
        <f t="shared" si="11"/>
        <v>0.2114794</v>
      </c>
      <c r="J28" s="5">
        <f t="shared" si="12"/>
        <v>-0.0323078</v>
      </c>
      <c r="K28" s="5">
        <f t="shared" si="13"/>
        <v>0.1067</v>
      </c>
      <c r="L28" s="5">
        <f t="shared" si="4"/>
        <v>0.07439220000000002</v>
      </c>
      <c r="M28" s="3" t="str">
        <f t="shared" si="5"/>
        <v>no</v>
      </c>
      <c r="N28" s="11">
        <f t="shared" si="6"/>
        <v>0.5426633558785943</v>
      </c>
      <c r="O28" s="5">
        <f t="shared" si="7"/>
        <v>0.1067</v>
      </c>
      <c r="P28" s="4">
        <f t="shared" si="8"/>
        <v>0.25</v>
      </c>
      <c r="Q28" s="4">
        <f t="shared" si="9"/>
        <v>0.4268</v>
      </c>
      <c r="R28" s="4">
        <f t="shared" si="10"/>
        <v>-0.1292312</v>
      </c>
    </row>
    <row r="29" spans="1:18" ht="18" customHeight="1">
      <c r="A29" s="1" t="s">
        <v>37</v>
      </c>
      <c r="B29" s="10" t="s">
        <v>68</v>
      </c>
      <c r="C29" s="5">
        <v>0.52</v>
      </c>
      <c r="D29" s="13">
        <v>0.505</v>
      </c>
      <c r="E29" s="13">
        <v>0.3005</v>
      </c>
      <c r="F29" s="13">
        <v>0.188</v>
      </c>
      <c r="G29" s="4">
        <v>0.3</v>
      </c>
      <c r="H29" s="5">
        <f t="shared" si="3"/>
        <v>0.15626</v>
      </c>
      <c r="I29" s="5">
        <f t="shared" si="11"/>
        <v>0.19269999999999998</v>
      </c>
      <c r="J29" s="5">
        <f t="shared" si="12"/>
        <v>-0.058499999999999996</v>
      </c>
      <c r="K29" s="5">
        <f t="shared" si="13"/>
        <v>0.09494</v>
      </c>
      <c r="L29" s="5">
        <f t="shared" si="4"/>
        <v>0.03643999999999997</v>
      </c>
      <c r="M29" s="3" t="str">
        <f t="shared" si="5"/>
        <v>yes</v>
      </c>
      <c r="N29" s="11">
        <f t="shared" si="6"/>
        <v>0.2332010751311914</v>
      </c>
      <c r="O29" s="5">
        <f t="shared" si="7"/>
        <v>0.09494</v>
      </c>
      <c r="P29" s="4">
        <f t="shared" si="8"/>
        <v>0.3</v>
      </c>
      <c r="Q29" s="4">
        <f t="shared" si="9"/>
        <v>0.3164666666666667</v>
      </c>
      <c r="R29" s="4">
        <f t="shared" si="10"/>
        <v>-0.195</v>
      </c>
    </row>
    <row r="30" spans="1:18" ht="18" customHeight="1">
      <c r="A30" s="1" t="s">
        <v>38</v>
      </c>
      <c r="B30" s="10" t="s">
        <v>67</v>
      </c>
      <c r="C30" s="5">
        <v>0.52</v>
      </c>
      <c r="D30" s="13">
        <v>0.505</v>
      </c>
      <c r="E30" s="13">
        <v>0.3615</v>
      </c>
      <c r="F30" s="13">
        <v>0.2552</v>
      </c>
      <c r="G30" s="4">
        <v>0.4</v>
      </c>
      <c r="H30" s="5">
        <f t="shared" si="3"/>
        <v>0.18798</v>
      </c>
      <c r="I30" s="5">
        <f t="shared" si="11"/>
        <v>0.26158</v>
      </c>
      <c r="J30" s="5">
        <f t="shared" si="12"/>
        <v>-0.055276000000000006</v>
      </c>
      <c r="K30" s="5">
        <f t="shared" si="13"/>
        <v>0.128876</v>
      </c>
      <c r="L30" s="5">
        <f t="shared" si="4"/>
        <v>0.07359999999999997</v>
      </c>
      <c r="M30" s="3" t="str">
        <f t="shared" si="5"/>
        <v>no</v>
      </c>
      <c r="N30" s="11">
        <f t="shared" si="6"/>
        <v>0.39153101393765277</v>
      </c>
      <c r="O30" s="5">
        <f t="shared" si="7"/>
        <v>0.128876</v>
      </c>
      <c r="P30" s="4">
        <f t="shared" si="8"/>
        <v>0.4</v>
      </c>
      <c r="Q30" s="4">
        <f t="shared" si="9"/>
        <v>0.32219</v>
      </c>
      <c r="R30" s="4">
        <f t="shared" si="10"/>
        <v>-0.13819</v>
      </c>
    </row>
    <row r="31" spans="1:18" ht="18" customHeight="1">
      <c r="A31" s="1" t="s">
        <v>39</v>
      </c>
      <c r="B31" s="10" t="s">
        <v>65</v>
      </c>
      <c r="C31" s="5">
        <v>0.505</v>
      </c>
      <c r="D31" s="13">
        <v>0.5</v>
      </c>
      <c r="E31" s="13">
        <v>0.3026</v>
      </c>
      <c r="F31" s="13">
        <v>0.2023</v>
      </c>
      <c r="G31" s="4">
        <v>0.4</v>
      </c>
      <c r="H31" s="5">
        <f t="shared" si="3"/>
        <v>0.152813</v>
      </c>
      <c r="I31" s="5">
        <f t="shared" si="11"/>
        <v>0.20331149999999998</v>
      </c>
      <c r="J31" s="5">
        <f t="shared" si="12"/>
        <v>-0.05065149999999999</v>
      </c>
      <c r="K31" s="5">
        <f t="shared" si="13"/>
        <v>0.10115</v>
      </c>
      <c r="L31" s="5">
        <f t="shared" si="4"/>
        <v>0.050498499999999974</v>
      </c>
      <c r="M31" s="3" t="str">
        <f t="shared" si="5"/>
        <v>no</v>
      </c>
      <c r="N31" s="11">
        <f t="shared" si="6"/>
        <v>0.33045945043942576</v>
      </c>
      <c r="O31" s="5">
        <f t="shared" si="7"/>
        <v>0.10115</v>
      </c>
      <c r="P31" s="4">
        <f t="shared" si="8"/>
        <v>0.4</v>
      </c>
      <c r="Q31" s="4">
        <f t="shared" si="9"/>
        <v>0.252875</v>
      </c>
      <c r="R31" s="4">
        <f t="shared" si="10"/>
        <v>-0.12662874999999996</v>
      </c>
    </row>
    <row r="32" spans="1:18" ht="18" customHeight="1">
      <c r="A32" s="1" t="s">
        <v>40</v>
      </c>
      <c r="B32" s="10" t="s">
        <v>66</v>
      </c>
      <c r="C32" s="5">
        <v>0.503</v>
      </c>
      <c r="D32" s="13">
        <v>0.5</v>
      </c>
      <c r="E32" s="13">
        <v>0.4129</v>
      </c>
      <c r="F32" s="13">
        <v>0.3347</v>
      </c>
      <c r="G32" s="4">
        <v>0.2</v>
      </c>
      <c r="H32" s="5">
        <f t="shared" si="3"/>
        <v>0.2076887</v>
      </c>
      <c r="I32" s="5">
        <f t="shared" si="11"/>
        <v>0.33570410000000006</v>
      </c>
      <c r="J32" s="5">
        <f t="shared" si="12"/>
        <v>-0.0393346</v>
      </c>
      <c r="K32" s="5">
        <f t="shared" si="13"/>
        <v>0.16735</v>
      </c>
      <c r="L32" s="5">
        <f t="shared" si="4"/>
        <v>0.12801540000000006</v>
      </c>
      <c r="M32" s="3" t="str">
        <f t="shared" si="5"/>
        <v>no</v>
      </c>
      <c r="N32" s="11">
        <f t="shared" si="6"/>
        <v>0.6163811512133306</v>
      </c>
      <c r="O32" s="5">
        <f t="shared" si="7"/>
        <v>0.16735</v>
      </c>
      <c r="P32" s="4">
        <f t="shared" si="8"/>
        <v>0.2</v>
      </c>
      <c r="Q32" s="4">
        <f t="shared" si="9"/>
        <v>0.83675</v>
      </c>
      <c r="R32" s="4">
        <f t="shared" si="10"/>
        <v>-0.196673</v>
      </c>
    </row>
    <row r="33" spans="2:16" ht="15">
      <c r="B33" s="10"/>
      <c r="N33" s="11"/>
      <c r="P33" s="4"/>
    </row>
    <row r="34" ht="15">
      <c r="B34" s="10"/>
    </row>
    <row r="35" ht="15">
      <c r="B35" s="10"/>
    </row>
  </sheetData>
  <printOptions gridLines="1"/>
  <pageMargins left="0.5" right="0.5" top="1" bottom="1" header="0.5" footer="0.5"/>
  <pageSetup fitToHeight="1" fitToWidth="1" horizontalDpi="300" verticalDpi="300" orientation="landscape" scale="64" r:id="rId1"/>
  <headerFooter alignWithMargins="0">
    <oddHeader>&amp;C2004 Cart and Weight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User</cp:lastModifiedBy>
  <cp:lastPrinted>2004-12-06T17:13:41Z</cp:lastPrinted>
  <dcterms:created xsi:type="dcterms:W3CDTF">2000-12-05T17:50:34Z</dcterms:created>
  <dcterms:modified xsi:type="dcterms:W3CDTF">2004-12-10T18:13:30Z</dcterms:modified>
  <cp:category/>
  <cp:version/>
  <cp:contentType/>
  <cp:contentStatus/>
</cp:coreProperties>
</file>