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0WALTER" sheetId="1" r:id="rId1"/>
  </sheets>
  <definedNames/>
  <calcPr fullCalcOnLoad="1"/>
</workbook>
</file>

<file path=xl/sharedStrings.xml><?xml version="1.0" encoding="utf-8"?>
<sst xmlns="http://schemas.openxmlformats.org/spreadsheetml/2006/main" count="103" uniqueCount="82">
  <si>
    <t>Acceleration Due to Gravity    ----&gt;</t>
  </si>
  <si>
    <t>Weight of car       ----&gt;</t>
  </si>
  <si>
    <t>Newton</t>
  </si>
  <si>
    <t>Mass of car         ----&gt;</t>
  </si>
  <si>
    <t>kg</t>
  </si>
  <si>
    <t>Electricity Cost     ----&gt;</t>
  </si>
  <si>
    <t>cents/kwhr</t>
  </si>
  <si>
    <t>max g's                ----&gt;</t>
  </si>
  <si>
    <t>Fnormal               ----&gt;</t>
  </si>
  <si>
    <t>&gt; 0</t>
  </si>
  <si>
    <t>Getting The Car and Riders to the Top of First Hill</t>
  </si>
  <si>
    <t>Length of track before beginning to climb   #</t>
  </si>
  <si>
    <t>meters</t>
  </si>
  <si>
    <t>Distance to stop   #</t>
  </si>
  <si>
    <t>Length of first hill   #</t>
  </si>
  <si>
    <t>Angle of first hill   #</t>
  </si>
  <si>
    <t>degrees</t>
  </si>
  <si>
    <t>Work to get coster to top of first hill.</t>
  </si>
  <si>
    <t>Joules</t>
  </si>
  <si>
    <t>Bottom</t>
  </si>
  <si>
    <t>Top</t>
  </si>
  <si>
    <t>Horizontal</t>
  </si>
  <si>
    <t>Total Energy at Top of First Hill</t>
  </si>
  <si>
    <t>of a Hill</t>
  </si>
  <si>
    <t>of Loop</t>
  </si>
  <si>
    <t>Loop</t>
  </si>
  <si>
    <t xml:space="preserve">Estimated time to get to top of first hill   #  </t>
  </si>
  <si>
    <t>sec</t>
  </si>
  <si>
    <t>Value for Row 23</t>
  </si>
  <si>
    <t>Power expended by motor.</t>
  </si>
  <si>
    <t>Watts</t>
  </si>
  <si>
    <t xml:space="preserve"> </t>
  </si>
  <si>
    <t>Value for Row 24</t>
  </si>
  <si>
    <t>Cost to take rider to top of first hill</t>
  </si>
  <si>
    <t>cents</t>
  </si>
  <si>
    <t>Distance to lose PE before braking</t>
  </si>
  <si>
    <t>To</t>
  </si>
  <si>
    <t>Average energy of frictional loss</t>
  </si>
  <si>
    <t>J/m</t>
  </si>
  <si>
    <t>Input values from Row 17 for correct location</t>
  </si>
  <si>
    <t>Input values from Row 18 for correct location</t>
  </si>
  <si>
    <t>6(B)</t>
  </si>
  <si>
    <t>Distance of additional track to bottom of a hill   #</t>
  </si>
  <si>
    <t>6(C)</t>
  </si>
  <si>
    <t>6(D)</t>
  </si>
  <si>
    <t>6(E)</t>
  </si>
  <si>
    <t>6(F)</t>
  </si>
  <si>
    <t>6(G)</t>
  </si>
  <si>
    <t>Total Mechanical Energy at point B</t>
  </si>
  <si>
    <t>7(B)</t>
  </si>
  <si>
    <t>Height at point B   #</t>
  </si>
  <si>
    <t>7(C)</t>
  </si>
  <si>
    <t>7(D)</t>
  </si>
  <si>
    <t>7(E)</t>
  </si>
  <si>
    <t>7(F)</t>
  </si>
  <si>
    <t>7(G)</t>
  </si>
  <si>
    <t>Gravitational Potential Energy at point B</t>
  </si>
  <si>
    <t>Kinetic Energy at point B</t>
  </si>
  <si>
    <t>Speed at point B</t>
  </si>
  <si>
    <t>m/s</t>
  </si>
  <si>
    <t>8(B)</t>
  </si>
  <si>
    <t>Radius of Curve   #</t>
  </si>
  <si>
    <t>m</t>
  </si>
  <si>
    <t>8(C)</t>
  </si>
  <si>
    <t>8(D)</t>
  </si>
  <si>
    <t>8(E)</t>
  </si>
  <si>
    <t>8(F)</t>
  </si>
  <si>
    <t>v.v/r</t>
  </si>
  <si>
    <t>m/s/s</t>
  </si>
  <si>
    <t>Is the range of acceleration ok?</t>
  </si>
  <si>
    <t>9(F)</t>
  </si>
  <si>
    <t>Stopping Analysis</t>
  </si>
  <si>
    <t>Distance to stop</t>
  </si>
  <si>
    <t>Change in Energy to Stop</t>
  </si>
  <si>
    <t>Force to Stop</t>
  </si>
  <si>
    <t>Newtons</t>
  </si>
  <si>
    <t>Acceleration to stop</t>
  </si>
  <si>
    <t>m/sec^2</t>
  </si>
  <si>
    <t>Is number of g's ok?</t>
  </si>
  <si>
    <t>Total Distance of Used Track</t>
  </si>
  <si>
    <t>Decimal</t>
  </si>
  <si>
    <t>Energy Loss Due to Friction, Air Resistance, etc     ----&gt;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</si>
</sst>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2" fontId="1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1" fontId="1" fillId="0" borderId="2" xfId="0" applyNumberFormat="1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1" fontId="1" fillId="0" borderId="2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1.7109375" style="3" customWidth="1"/>
    <col min="2" max="2" width="4.140625" style="3" customWidth="1"/>
    <col min="3" max="3" width="35.00390625" style="1" customWidth="1"/>
    <col min="4" max="4" width="8.7109375" style="2" customWidth="1"/>
    <col min="5" max="5" width="8.8515625" style="3" customWidth="1"/>
    <col min="6" max="6" width="1.7109375" style="3" customWidth="1"/>
    <col min="7" max="7" width="3.421875" style="1" customWidth="1"/>
    <col min="8" max="8" width="8.7109375" style="1" customWidth="1"/>
    <col min="9" max="9" width="1.7109375" style="1" customWidth="1"/>
    <col min="10" max="10" width="3.421875" style="3" customWidth="1"/>
    <col min="11" max="11" width="8.7109375" style="1" customWidth="1"/>
    <col min="12" max="12" width="1.7109375" style="1" customWidth="1"/>
    <col min="13" max="13" width="3.8515625" style="1" customWidth="1"/>
    <col min="14" max="14" width="8.7109375" style="1" customWidth="1"/>
    <col min="15" max="15" width="1.7109375" style="1" customWidth="1"/>
    <col min="16" max="16" width="3.8515625" style="3" customWidth="1"/>
    <col min="17" max="17" width="8.7109375" style="1" customWidth="1"/>
    <col min="18" max="18" width="1.7109375" style="1" customWidth="1"/>
    <col min="19" max="19" width="4.140625" style="3" customWidth="1"/>
    <col min="20" max="20" width="8.7109375" style="1" customWidth="1"/>
    <col min="21" max="21" width="1.7109375" style="1" customWidth="1"/>
    <col min="22" max="16384" width="8.8515625" style="1" customWidth="1"/>
  </cols>
  <sheetData>
    <row r="1" spans="1:6" ht="7.5" customHeight="1">
      <c r="A1" s="8"/>
      <c r="B1" s="8"/>
      <c r="C1" s="8"/>
      <c r="D1" s="8"/>
      <c r="E1" s="8"/>
      <c r="F1" s="8"/>
    </row>
    <row r="2" spans="1:6" ht="12.75">
      <c r="A2" s="8"/>
      <c r="B2" s="24"/>
      <c r="C2" s="52" t="s">
        <v>0</v>
      </c>
      <c r="D2" s="53">
        <v>26.1</v>
      </c>
      <c r="E2" s="24"/>
      <c r="F2" s="8"/>
    </row>
    <row r="3" spans="1:6" ht="12.75">
      <c r="A3" s="8"/>
      <c r="B3" s="16"/>
      <c r="C3" s="28" t="s">
        <v>1</v>
      </c>
      <c r="D3" s="23">
        <v>45000</v>
      </c>
      <c r="E3" s="16" t="s">
        <v>2</v>
      </c>
      <c r="F3" s="8"/>
    </row>
    <row r="4" spans="1:6" ht="12.75">
      <c r="A4" s="8"/>
      <c r="B4" s="8"/>
      <c r="C4" s="28" t="s">
        <v>3</v>
      </c>
      <c r="D4" s="29">
        <f>D3/9.8</f>
        <v>4591.836734693878</v>
      </c>
      <c r="E4" s="16" t="s">
        <v>4</v>
      </c>
      <c r="F4" s="8"/>
    </row>
    <row r="5" spans="1:6" ht="12.75">
      <c r="A5" s="8"/>
      <c r="B5" s="16"/>
      <c r="C5" s="28" t="s">
        <v>5</v>
      </c>
      <c r="D5" s="16">
        <v>7</v>
      </c>
      <c r="E5" s="16" t="s">
        <v>6</v>
      </c>
      <c r="F5" s="8"/>
    </row>
    <row r="6" spans="1:6" ht="12.75">
      <c r="A6" s="8"/>
      <c r="B6" s="8"/>
      <c r="C6" s="28" t="s">
        <v>81</v>
      </c>
      <c r="D6" s="19">
        <v>0.666667</v>
      </c>
      <c r="E6" s="16" t="s">
        <v>80</v>
      </c>
      <c r="F6" s="8"/>
    </row>
    <row r="7" spans="1:6" ht="12.75">
      <c r="A7" s="8"/>
      <c r="B7" s="16"/>
      <c r="C7" s="28" t="s">
        <v>7</v>
      </c>
      <c r="D7" s="16">
        <v>5</v>
      </c>
      <c r="E7" s="20"/>
      <c r="F7" s="8"/>
    </row>
    <row r="8" spans="1:6" ht="12.75">
      <c r="A8" s="8"/>
      <c r="B8" s="16"/>
      <c r="C8" s="28" t="s">
        <v>8</v>
      </c>
      <c r="D8" s="16" t="s">
        <v>9</v>
      </c>
      <c r="E8" s="20"/>
      <c r="F8" s="8"/>
    </row>
    <row r="9" spans="1:6" ht="7.5" customHeight="1">
      <c r="A9" s="8"/>
      <c r="B9" s="8"/>
      <c r="C9" s="8"/>
      <c r="D9" s="8"/>
      <c r="E9" s="8"/>
      <c r="F9" s="8"/>
    </row>
    <row r="10" spans="1:8" ht="12.75">
      <c r="A10" s="8"/>
      <c r="B10" s="8"/>
      <c r="C10" s="54" t="s">
        <v>10</v>
      </c>
      <c r="D10" s="12"/>
      <c r="E10" s="8"/>
      <c r="F10" s="8"/>
      <c r="H10" s="12"/>
    </row>
    <row r="11" spans="1:6" ht="12.75">
      <c r="A11" s="8"/>
      <c r="B11" s="16"/>
      <c r="C11" s="25" t="s">
        <v>11</v>
      </c>
      <c r="D11" s="17">
        <v>20</v>
      </c>
      <c r="E11" s="16" t="s">
        <v>12</v>
      </c>
      <c r="F11" s="8"/>
    </row>
    <row r="12" spans="1:6" ht="12.75">
      <c r="A12" s="8"/>
      <c r="B12" s="16"/>
      <c r="C12" s="25" t="s">
        <v>13</v>
      </c>
      <c r="D12" s="17">
        <v>100</v>
      </c>
      <c r="E12" s="16" t="s">
        <v>12</v>
      </c>
      <c r="F12" s="8"/>
    </row>
    <row r="13" spans="1:6" ht="12.75">
      <c r="A13" s="8"/>
      <c r="B13" s="16">
        <v>1</v>
      </c>
      <c r="C13" s="25" t="s">
        <v>14</v>
      </c>
      <c r="D13" s="17">
        <v>150</v>
      </c>
      <c r="E13" s="16" t="s">
        <v>12</v>
      </c>
      <c r="F13" s="8"/>
    </row>
    <row r="14" spans="1:6" ht="12.75">
      <c r="A14" s="8"/>
      <c r="B14" s="16"/>
      <c r="C14" s="25" t="s">
        <v>15</v>
      </c>
      <c r="D14" s="17">
        <v>30</v>
      </c>
      <c r="E14" s="16" t="s">
        <v>16</v>
      </c>
      <c r="F14" s="8"/>
    </row>
    <row r="15" spans="1:20" ht="12.75">
      <c r="A15" s="8"/>
      <c r="B15" s="8"/>
      <c r="C15" s="20" t="s">
        <v>17</v>
      </c>
      <c r="D15" s="55">
        <f>D3*D13*SIN(D14*3.14159/180)</f>
        <v>3374997.414663976</v>
      </c>
      <c r="E15" s="16" t="s">
        <v>18</v>
      </c>
      <c r="F15" s="8"/>
      <c r="K15" s="30" t="s">
        <v>19</v>
      </c>
      <c r="L15" s="3"/>
      <c r="M15" s="3"/>
      <c r="N15" s="30" t="s">
        <v>20</v>
      </c>
      <c r="O15" s="3"/>
      <c r="Q15" s="30" t="s">
        <v>20</v>
      </c>
      <c r="R15" s="3"/>
      <c r="T15" s="30" t="s">
        <v>21</v>
      </c>
    </row>
    <row r="16" spans="1:20" ht="13.5" thickBot="1">
      <c r="A16" s="8"/>
      <c r="B16" s="8"/>
      <c r="C16" s="20" t="s">
        <v>22</v>
      </c>
      <c r="D16" s="55">
        <f>D15</f>
        <v>3374997.414663976</v>
      </c>
      <c r="E16" s="16" t="s">
        <v>18</v>
      </c>
      <c r="F16" s="8"/>
      <c r="K16" s="31" t="s">
        <v>23</v>
      </c>
      <c r="L16" s="3"/>
      <c r="M16" s="3"/>
      <c r="N16" s="31" t="s">
        <v>23</v>
      </c>
      <c r="O16" s="3"/>
      <c r="Q16" s="31" t="s">
        <v>24</v>
      </c>
      <c r="R16" s="3"/>
      <c r="T16" s="31" t="s">
        <v>25</v>
      </c>
    </row>
    <row r="17" spans="1:20" ht="13.5" thickTop="1">
      <c r="A17" s="8"/>
      <c r="B17" s="16">
        <v>3</v>
      </c>
      <c r="C17" s="25" t="s">
        <v>26</v>
      </c>
      <c r="D17" s="17">
        <v>30</v>
      </c>
      <c r="E17" s="16" t="s">
        <v>27</v>
      </c>
      <c r="F17" s="8"/>
      <c r="H17" s="32" t="s">
        <v>28</v>
      </c>
      <c r="I17" s="33"/>
      <c r="J17" s="48"/>
      <c r="K17" s="46">
        <v>0</v>
      </c>
      <c r="L17" s="33"/>
      <c r="M17" s="33"/>
      <c r="N17" s="35">
        <v>0</v>
      </c>
      <c r="O17" s="33"/>
      <c r="P17" s="34"/>
      <c r="Q17" s="35">
        <v>1</v>
      </c>
      <c r="R17" s="33"/>
      <c r="S17" s="34"/>
      <c r="T17" s="36">
        <v>0</v>
      </c>
    </row>
    <row r="18" spans="1:20" ht="13.5" thickBot="1">
      <c r="A18" s="8"/>
      <c r="B18" s="8"/>
      <c r="C18" s="20" t="s">
        <v>29</v>
      </c>
      <c r="D18" s="55">
        <f>D15/D17</f>
        <v>112499.91382213254</v>
      </c>
      <c r="E18" s="16" t="s">
        <v>30</v>
      </c>
      <c r="F18" s="8"/>
      <c r="G18" s="1" t="s">
        <v>31</v>
      </c>
      <c r="H18" s="37" t="s">
        <v>32</v>
      </c>
      <c r="I18" s="38"/>
      <c r="J18" s="49"/>
      <c r="K18" s="47">
        <v>4</v>
      </c>
      <c r="L18" s="38"/>
      <c r="M18" s="38"/>
      <c r="N18" s="40">
        <v>1</v>
      </c>
      <c r="O18" s="38"/>
      <c r="P18" s="39"/>
      <c r="Q18" s="40">
        <v>6</v>
      </c>
      <c r="R18" s="38"/>
      <c r="S18" s="39"/>
      <c r="T18" s="41">
        <v>5</v>
      </c>
    </row>
    <row r="19" spans="1:6" ht="13.5" thickTop="1">
      <c r="A19" s="8"/>
      <c r="B19" s="8"/>
      <c r="C19" s="20" t="s">
        <v>33</v>
      </c>
      <c r="D19" s="18">
        <f>D18*D17/1000/3600*D5*4</f>
        <v>26.249979891830925</v>
      </c>
      <c r="E19" s="16" t="s">
        <v>34</v>
      </c>
      <c r="F19" s="8"/>
    </row>
    <row r="20" spans="1:17" ht="12.75">
      <c r="A20" s="8"/>
      <c r="B20" s="8"/>
      <c r="C20" s="20" t="s">
        <v>35</v>
      </c>
      <c r="D20" s="17">
        <f>1000-D11-D12-D13</f>
        <v>730</v>
      </c>
      <c r="E20" s="16" t="s">
        <v>12</v>
      </c>
      <c r="F20" s="8"/>
      <c r="H20" s="3" t="s">
        <v>20</v>
      </c>
      <c r="I20" s="3"/>
      <c r="K20" s="3" t="s">
        <v>19</v>
      </c>
      <c r="L20" s="3"/>
      <c r="M20" s="3"/>
      <c r="N20" s="3" t="s">
        <v>36</v>
      </c>
      <c r="O20" s="3"/>
      <c r="Q20" s="3" t="s">
        <v>21</v>
      </c>
    </row>
    <row r="21" spans="1:20" ht="12.75">
      <c r="A21" s="8"/>
      <c r="B21" s="8"/>
      <c r="C21" s="20" t="s">
        <v>37</v>
      </c>
      <c r="D21" s="17">
        <f>D16*D6/D20</f>
        <v>3082.1909608791625</v>
      </c>
      <c r="E21" s="16" t="s">
        <v>38</v>
      </c>
      <c r="F21" s="8"/>
      <c r="G21" s="24"/>
      <c r="H21" s="3" t="s">
        <v>23</v>
      </c>
      <c r="I21" s="3"/>
      <c r="K21" s="3" t="s">
        <v>23</v>
      </c>
      <c r="L21" s="3"/>
      <c r="M21" s="3"/>
      <c r="N21" s="3" t="s">
        <v>24</v>
      </c>
      <c r="O21" s="3"/>
      <c r="Q21" s="3" t="s">
        <v>25</v>
      </c>
      <c r="S21" s="24"/>
      <c r="T21" s="24"/>
    </row>
    <row r="22" spans="1:21" ht="7.5" customHeight="1">
      <c r="A22" s="8"/>
      <c r="B22" s="6"/>
      <c r="C22" s="4"/>
      <c r="D22" s="7"/>
      <c r="E22" s="6"/>
      <c r="F22" s="8"/>
      <c r="G22" s="4"/>
      <c r="H22" s="4"/>
      <c r="I22" s="4"/>
      <c r="J22" s="6"/>
      <c r="K22" s="4"/>
      <c r="L22" s="4"/>
      <c r="M22" s="4"/>
      <c r="N22" s="4"/>
      <c r="O22" s="4"/>
      <c r="P22" s="6"/>
      <c r="Q22" s="4"/>
      <c r="R22" s="4"/>
      <c r="S22" s="6"/>
      <c r="T22" s="4"/>
      <c r="U22" s="4"/>
    </row>
    <row r="23" spans="1:21" ht="12.75">
      <c r="A23" s="8"/>
      <c r="B23" s="11"/>
      <c r="C23" s="21" t="s">
        <v>39</v>
      </c>
      <c r="D23" s="22">
        <v>0</v>
      </c>
      <c r="E23" s="6"/>
      <c r="F23" s="8"/>
      <c r="G23" s="13"/>
      <c r="H23" s="22">
        <v>0</v>
      </c>
      <c r="I23" s="9"/>
      <c r="J23" s="14"/>
      <c r="K23" s="22">
        <v>0</v>
      </c>
      <c r="L23" s="9"/>
      <c r="M23" s="15"/>
      <c r="N23" s="22">
        <v>1</v>
      </c>
      <c r="O23" s="9"/>
      <c r="P23" s="14"/>
      <c r="Q23" s="22">
        <v>0</v>
      </c>
      <c r="R23" s="9"/>
      <c r="S23" s="50"/>
      <c r="T23" s="51"/>
      <c r="U23" s="4"/>
    </row>
    <row r="24" spans="1:21" ht="12.75">
      <c r="A24" s="8"/>
      <c r="B24" s="11"/>
      <c r="C24" s="21" t="s">
        <v>40</v>
      </c>
      <c r="D24" s="22">
        <v>4</v>
      </c>
      <c r="E24" s="6"/>
      <c r="F24" s="8"/>
      <c r="G24" s="13"/>
      <c r="H24" s="22">
        <v>1</v>
      </c>
      <c r="I24" s="9"/>
      <c r="J24" s="14"/>
      <c r="K24" s="22">
        <v>4</v>
      </c>
      <c r="L24" s="9"/>
      <c r="M24" s="15"/>
      <c r="N24" s="22">
        <v>6</v>
      </c>
      <c r="O24" s="9"/>
      <c r="P24" s="14"/>
      <c r="Q24" s="22">
        <v>5</v>
      </c>
      <c r="R24" s="9"/>
      <c r="S24" s="50"/>
      <c r="T24" s="51"/>
      <c r="U24" s="4"/>
    </row>
    <row r="25" spans="1:21" ht="11.25">
      <c r="A25" s="6"/>
      <c r="B25" s="16" t="s">
        <v>41</v>
      </c>
      <c r="C25" s="25" t="s">
        <v>42</v>
      </c>
      <c r="D25" s="17">
        <v>150</v>
      </c>
      <c r="E25" s="16" t="s">
        <v>12</v>
      </c>
      <c r="F25" s="6"/>
      <c r="G25" s="16" t="s">
        <v>43</v>
      </c>
      <c r="H25" s="17">
        <v>100</v>
      </c>
      <c r="I25" s="7"/>
      <c r="J25" s="16" t="s">
        <v>44</v>
      </c>
      <c r="K25" s="17">
        <v>100</v>
      </c>
      <c r="L25" s="7"/>
      <c r="M25" s="16" t="s">
        <v>45</v>
      </c>
      <c r="N25" s="17">
        <v>150</v>
      </c>
      <c r="O25" s="7"/>
      <c r="P25" s="16" t="s">
        <v>46</v>
      </c>
      <c r="Q25" s="17">
        <v>100</v>
      </c>
      <c r="R25" s="7"/>
      <c r="S25" s="16" t="s">
        <v>47</v>
      </c>
      <c r="T25" s="17">
        <v>130</v>
      </c>
      <c r="U25" s="4"/>
    </row>
    <row r="26" spans="1:21" ht="12.75">
      <c r="A26" s="6"/>
      <c r="B26" s="8"/>
      <c r="C26" s="20" t="s">
        <v>48</v>
      </c>
      <c r="D26" s="55">
        <f>D16-(D21*D25)</f>
        <v>2912668.770532102</v>
      </c>
      <c r="E26" s="16" t="s">
        <v>18</v>
      </c>
      <c r="F26" s="6"/>
      <c r="G26" s="8"/>
      <c r="H26" s="55">
        <f>D26-(D21*H25)</f>
        <v>2604449.6744441856</v>
      </c>
      <c r="I26" s="7"/>
      <c r="J26" s="8"/>
      <c r="K26" s="55">
        <f>H26-(D21*K25)</f>
        <v>2296230.5783562693</v>
      </c>
      <c r="L26" s="7"/>
      <c r="M26" s="8"/>
      <c r="N26" s="55">
        <f>K26-(D21*N25)</f>
        <v>1833901.9342243948</v>
      </c>
      <c r="O26" s="7"/>
      <c r="P26" s="8"/>
      <c r="Q26" s="55">
        <f>N26-(D21*Q25)</f>
        <v>1525682.8381364786</v>
      </c>
      <c r="R26" s="7"/>
      <c r="S26" s="8"/>
      <c r="T26" s="55">
        <f>Q26-(D21*T25)</f>
        <v>1124998.0132221873</v>
      </c>
      <c r="U26" s="4"/>
    </row>
    <row r="27" spans="1:22" ht="11.25">
      <c r="A27" s="6"/>
      <c r="B27" s="16" t="s">
        <v>49</v>
      </c>
      <c r="C27" s="25" t="s">
        <v>50</v>
      </c>
      <c r="D27" s="17">
        <v>10</v>
      </c>
      <c r="E27" s="16" t="s">
        <v>12</v>
      </c>
      <c r="F27" s="6"/>
      <c r="G27" s="16" t="s">
        <v>51</v>
      </c>
      <c r="H27" s="17">
        <v>50</v>
      </c>
      <c r="I27" s="7"/>
      <c r="J27" s="16" t="s">
        <v>52</v>
      </c>
      <c r="K27" s="17">
        <v>30</v>
      </c>
      <c r="L27" s="7"/>
      <c r="M27" s="16" t="s">
        <v>53</v>
      </c>
      <c r="N27" s="17">
        <v>30</v>
      </c>
      <c r="O27" s="7"/>
      <c r="P27" s="16" t="s">
        <v>54</v>
      </c>
      <c r="Q27" s="17">
        <v>12</v>
      </c>
      <c r="R27" s="7"/>
      <c r="S27" s="16" t="s">
        <v>55</v>
      </c>
      <c r="T27" s="17">
        <v>20</v>
      </c>
      <c r="U27" s="4"/>
      <c r="V27" s="1" t="s">
        <v>31</v>
      </c>
    </row>
    <row r="28" spans="1:21" ht="12.75">
      <c r="A28" s="6"/>
      <c r="B28" s="8"/>
      <c r="C28" s="20" t="s">
        <v>56</v>
      </c>
      <c r="D28" s="55">
        <f>D3*D27</f>
        <v>450000</v>
      </c>
      <c r="E28" s="16" t="s">
        <v>18</v>
      </c>
      <c r="F28" s="6"/>
      <c r="G28" s="8"/>
      <c r="H28" s="55">
        <f>D3*H27</f>
        <v>2250000</v>
      </c>
      <c r="I28" s="7"/>
      <c r="J28" s="8"/>
      <c r="K28" s="55">
        <f>D3*K27</f>
        <v>1350000</v>
      </c>
      <c r="L28" s="7"/>
      <c r="M28" s="8"/>
      <c r="N28" s="55">
        <f>D3*N27</f>
        <v>1350000</v>
      </c>
      <c r="O28" s="7"/>
      <c r="P28" s="8"/>
      <c r="Q28" s="55">
        <f>D3*Q27</f>
        <v>540000</v>
      </c>
      <c r="R28" s="7"/>
      <c r="S28" s="8"/>
      <c r="T28" s="55">
        <f>D3*T27</f>
        <v>900000</v>
      </c>
      <c r="U28" s="4"/>
    </row>
    <row r="29" spans="1:21" ht="12.75">
      <c r="A29" s="6"/>
      <c r="B29" s="8"/>
      <c r="C29" s="20" t="s">
        <v>57</v>
      </c>
      <c r="D29" s="55">
        <f>D26-D28</f>
        <v>2462668.770532102</v>
      </c>
      <c r="E29" s="16" t="s">
        <v>18</v>
      </c>
      <c r="F29" s="6"/>
      <c r="G29" s="8"/>
      <c r="H29" s="55">
        <f>H26-H28</f>
        <v>354449.67444418557</v>
      </c>
      <c r="I29" s="7"/>
      <c r="J29" s="8"/>
      <c r="K29" s="55">
        <f>K26-K28</f>
        <v>946230.5783562693</v>
      </c>
      <c r="L29" s="7"/>
      <c r="M29" s="8"/>
      <c r="N29" s="55">
        <f>N26-N28</f>
        <v>483901.93422439485</v>
      </c>
      <c r="O29" s="7"/>
      <c r="P29" s="8"/>
      <c r="Q29" s="55">
        <f>Q26-Q28</f>
        <v>985682.8381364786</v>
      </c>
      <c r="R29" s="7"/>
      <c r="S29" s="8"/>
      <c r="T29" s="55">
        <f>T26-T28</f>
        <v>224998.0132221873</v>
      </c>
      <c r="U29" s="4"/>
    </row>
    <row r="30" spans="1:21" ht="12.75">
      <c r="A30" s="6"/>
      <c r="B30" s="8"/>
      <c r="C30" s="20" t="s">
        <v>58</v>
      </c>
      <c r="D30" s="17">
        <f>SQRT(2*D29/D4)</f>
        <v>32.751016236117415</v>
      </c>
      <c r="E30" s="16" t="s">
        <v>59</v>
      </c>
      <c r="F30" s="6"/>
      <c r="G30" s="8"/>
      <c r="H30" s="17">
        <f>SQRT(2*H29/D4)</f>
        <v>12.425076453246598</v>
      </c>
      <c r="I30" s="7"/>
      <c r="J30" s="8"/>
      <c r="K30" s="17">
        <f>SQRT(2*K29/D4)</f>
        <v>20.30113260977376</v>
      </c>
      <c r="L30" s="7"/>
      <c r="M30" s="8"/>
      <c r="N30" s="17">
        <f>SQRT(2*N29/D4)</f>
        <v>14.517788254259468</v>
      </c>
      <c r="O30" s="7"/>
      <c r="P30" s="8"/>
      <c r="Q30" s="17">
        <f>SQRT(2*Q29/$D$4)</f>
        <v>20.720029830241817</v>
      </c>
      <c r="R30" s="7"/>
      <c r="S30" s="4"/>
      <c r="T30" s="17">
        <f>SQRT(2*T29/$D$4)</f>
        <v>9.899451229633188</v>
      </c>
      <c r="U30" s="4"/>
    </row>
    <row r="31" spans="1:21" ht="11.25">
      <c r="A31" s="6"/>
      <c r="B31" s="16" t="s">
        <v>60</v>
      </c>
      <c r="C31" s="25" t="s">
        <v>61</v>
      </c>
      <c r="D31" s="17">
        <v>30</v>
      </c>
      <c r="E31" s="16" t="s">
        <v>62</v>
      </c>
      <c r="F31" s="6"/>
      <c r="G31" s="16" t="s">
        <v>63</v>
      </c>
      <c r="H31" s="17">
        <v>20</v>
      </c>
      <c r="I31" s="7"/>
      <c r="J31" s="16" t="s">
        <v>64</v>
      </c>
      <c r="K31" s="17">
        <v>50</v>
      </c>
      <c r="L31" s="7"/>
      <c r="M31" s="16" t="s">
        <v>65</v>
      </c>
      <c r="N31" s="17">
        <v>12</v>
      </c>
      <c r="O31" s="7"/>
      <c r="P31" s="16" t="s">
        <v>66</v>
      </c>
      <c r="Q31" s="17">
        <v>12</v>
      </c>
      <c r="R31" s="7"/>
      <c r="S31" s="4"/>
      <c r="T31" s="4"/>
      <c r="U31" s="4"/>
    </row>
    <row r="32" spans="1:21" ht="12.75">
      <c r="A32" s="6"/>
      <c r="B32" s="8"/>
      <c r="C32" s="20" t="s">
        <v>67</v>
      </c>
      <c r="D32" s="18">
        <f>D30^2/D31</f>
        <v>35.75430214994755</v>
      </c>
      <c r="E32" s="16" t="s">
        <v>68</v>
      </c>
      <c r="F32" s="6"/>
      <c r="G32" s="8"/>
      <c r="H32" s="18">
        <f>H30^2/H31</f>
        <v>7.719126243451153</v>
      </c>
      <c r="I32" s="5"/>
      <c r="J32" s="8"/>
      <c r="K32" s="18">
        <f>K30^2/K31</f>
        <v>8.24271970479239</v>
      </c>
      <c r="L32" s="5"/>
      <c r="M32" s="8"/>
      <c r="N32" s="18">
        <f>N30^2/N31</f>
        <v>17.563847982959516</v>
      </c>
      <c r="O32" s="5"/>
      <c r="P32" s="8"/>
      <c r="Q32" s="18">
        <f>Q30^2/Q31</f>
        <v>35.776636347175895</v>
      </c>
      <c r="R32" s="5"/>
      <c r="S32" s="4"/>
      <c r="T32" s="4"/>
      <c r="U32" s="4"/>
    </row>
    <row r="33" spans="1:21" ht="12.75">
      <c r="A33" s="6"/>
      <c r="B33" s="8"/>
      <c r="C33" s="20" t="s">
        <v>69</v>
      </c>
      <c r="D33" s="19" t="str">
        <f>IF(AND(D32&gt;D23*D2,D32&lt;D24*D2),"***ok***","***error***")</f>
        <v>***ok***</v>
      </c>
      <c r="E33" s="6"/>
      <c r="F33" s="6"/>
      <c r="G33" s="8"/>
      <c r="H33" s="19" t="str">
        <f>IF(AND(H32&gt;H23*D2,H32&lt;H24*D2),"***ok***","***error***")</f>
        <v>***ok***</v>
      </c>
      <c r="I33" s="10"/>
      <c r="J33" s="8"/>
      <c r="K33" s="19" t="str">
        <f>IF(AND(K32&gt;K23*D2,K32&lt;K24*D2),"***ok***","***error***")</f>
        <v>***ok***</v>
      </c>
      <c r="L33" s="10"/>
      <c r="M33" s="8"/>
      <c r="N33" s="19" t="str">
        <f>IF(AND(N32&gt;N23*D2,N32&lt;N24*D2),"***ok***","***error***")</f>
        <v>***error***</v>
      </c>
      <c r="O33" s="10"/>
      <c r="P33" s="16" t="s">
        <v>70</v>
      </c>
      <c r="Q33" s="19" t="str">
        <f>IF(AND(Q32&gt;Q23*D2,Q32&lt;Q24*D2),"***ok***","***error***")</f>
        <v>***ok***</v>
      </c>
      <c r="R33" s="10"/>
      <c r="S33" s="4"/>
      <c r="T33" s="4"/>
      <c r="U33" s="4"/>
    </row>
    <row r="34" spans="1:21" ht="7.5" customHeight="1">
      <c r="A34" s="6"/>
      <c r="B34" s="6"/>
      <c r="C34" s="4"/>
      <c r="D34" s="5"/>
      <c r="E34" s="6"/>
      <c r="F34" s="6"/>
      <c r="G34" s="4"/>
      <c r="H34" s="4"/>
      <c r="I34" s="4"/>
      <c r="J34" s="6"/>
      <c r="K34" s="5"/>
      <c r="L34" s="5"/>
      <c r="M34" s="5"/>
      <c r="N34" s="4"/>
      <c r="O34" s="4"/>
      <c r="P34" s="6"/>
      <c r="Q34" s="5"/>
      <c r="R34" s="5"/>
      <c r="S34" s="6"/>
      <c r="T34" s="5"/>
      <c r="U34" s="6"/>
    </row>
    <row r="35" spans="1:16" ht="9.75" customHeight="1">
      <c r="A35" s="6"/>
      <c r="B35" s="6"/>
      <c r="C35" s="26" t="s">
        <v>71</v>
      </c>
      <c r="D35" s="27"/>
      <c r="E35" s="26"/>
      <c r="F35" s="6"/>
      <c r="J35" s="11"/>
      <c r="P35" s="11"/>
    </row>
    <row r="36" spans="1:11" ht="11.25">
      <c r="A36" s="6"/>
      <c r="B36" s="6"/>
      <c r="C36" s="20" t="s">
        <v>72</v>
      </c>
      <c r="D36" s="17">
        <v>100</v>
      </c>
      <c r="E36" s="16" t="s">
        <v>12</v>
      </c>
      <c r="F36" s="6"/>
      <c r="J36" s="24"/>
      <c r="K36" s="24"/>
    </row>
    <row r="37" spans="1:20" ht="11.25">
      <c r="A37" s="6"/>
      <c r="B37" s="6"/>
      <c r="C37" s="20" t="s">
        <v>73</v>
      </c>
      <c r="D37" s="55">
        <f>D15*(1-D6)</f>
        <v>1124998.013222187</v>
      </c>
      <c r="E37" s="16" t="s">
        <v>18</v>
      </c>
      <c r="F37" s="6"/>
      <c r="G37" s="24"/>
      <c r="H37" s="42"/>
      <c r="I37" s="43"/>
      <c r="J37" s="44"/>
      <c r="K37" s="42"/>
      <c r="L37" s="43"/>
      <c r="M37" s="44"/>
      <c r="N37" s="42"/>
      <c r="O37" s="43"/>
      <c r="P37" s="44"/>
      <c r="Q37" s="42"/>
      <c r="S37" s="24"/>
      <c r="T37" s="24"/>
    </row>
    <row r="38" spans="1:17" ht="11.25">
      <c r="A38" s="6"/>
      <c r="B38" s="6"/>
      <c r="C38" s="20" t="s">
        <v>74</v>
      </c>
      <c r="D38" s="55">
        <f>D37/D36</f>
        <v>11249.98013222187</v>
      </c>
      <c r="E38" s="16" t="s">
        <v>75</v>
      </c>
      <c r="F38" s="6"/>
      <c r="H38" s="42"/>
      <c r="I38" s="43"/>
      <c r="J38" s="45"/>
      <c r="K38" s="42"/>
      <c r="L38" s="43"/>
      <c r="M38" s="43"/>
      <c r="N38" s="42"/>
      <c r="O38" s="43"/>
      <c r="P38" s="45"/>
      <c r="Q38" s="42"/>
    </row>
    <row r="39" spans="1:6" ht="11.25">
      <c r="A39" s="6"/>
      <c r="B39" s="6"/>
      <c r="C39" s="20" t="s">
        <v>76</v>
      </c>
      <c r="D39" s="18">
        <f>D38/D4</f>
        <v>2.4499956732394295</v>
      </c>
      <c r="E39" s="16" t="s">
        <v>77</v>
      </c>
      <c r="F39" s="6"/>
    </row>
    <row r="40" spans="1:20" ht="11.25">
      <c r="A40" s="6"/>
      <c r="B40" s="6"/>
      <c r="C40" s="20" t="s">
        <v>78</v>
      </c>
      <c r="D40" s="19" t="str">
        <f>IF(D39&gt;49,"*** error ***","***ok***")</f>
        <v>***ok***</v>
      </c>
      <c r="E40" s="6"/>
      <c r="F40" s="6"/>
      <c r="G40" s="24"/>
      <c r="H40" s="24"/>
      <c r="J40" s="24"/>
      <c r="K40" s="24"/>
      <c r="M40" s="24"/>
      <c r="N40" s="24"/>
      <c r="P40" s="24"/>
      <c r="Q40" s="24"/>
      <c r="S40" s="24"/>
      <c r="T40" s="24"/>
    </row>
    <row r="41" spans="1:6" ht="7.5" customHeight="1">
      <c r="A41" s="6"/>
      <c r="B41" s="6"/>
      <c r="C41" s="4"/>
      <c r="D41" s="5"/>
      <c r="E41" s="6"/>
      <c r="F41" s="6"/>
    </row>
    <row r="42" spans="1:6" ht="11.25">
      <c r="A42" s="6"/>
      <c r="B42" s="6"/>
      <c r="C42" s="20" t="s">
        <v>79</v>
      </c>
      <c r="D42" s="17">
        <f>D11+D12+D13+D25+H25+K25+N25+Q25+T25</f>
        <v>1000</v>
      </c>
      <c r="E42" s="6"/>
      <c r="F42" s="6"/>
    </row>
    <row r="43" spans="1:9" ht="7.5" customHeight="1">
      <c r="A43" s="6"/>
      <c r="B43" s="6"/>
      <c r="C43" s="4"/>
      <c r="D43" s="5"/>
      <c r="E43" s="6"/>
      <c r="F43" s="6"/>
      <c r="G43"/>
      <c r="H43"/>
      <c r="I43"/>
    </row>
  </sheetData>
  <printOptions gridLines="1" headings="1"/>
  <pageMargins left="0.5" right="1" top="1" bottom="0.75" header="0.5" footer="0.5"/>
  <pageSetup fitToHeight="1" fitToWidth="1" horizontalDpi="300" verticalDpi="300" orientation="landscape" scale="86" r:id="rId1"/>
  <headerFooter alignWithMargins="0">
    <oddHeader>&amp;C&amp;F</oddHeader>
    <oddFooter>&amp;C&amp;8&amp;D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Users</dc:creator>
  <cp:keywords/>
  <dc:description/>
  <cp:lastModifiedBy>Dick Heckathorn</cp:lastModifiedBy>
  <cp:lastPrinted>2005-02-15T02:39:58Z</cp:lastPrinted>
  <dcterms:created xsi:type="dcterms:W3CDTF">2005-02-15T02:41:06Z</dcterms:created>
  <dcterms:modified xsi:type="dcterms:W3CDTF">2005-02-15T02:41:09Z</dcterms:modified>
  <cp:category/>
  <cp:version/>
  <cp:contentType/>
  <cp:contentStatus/>
</cp:coreProperties>
</file>